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ctive Files\Information Dissemination\Special Releases Materials\2025\"/>
    </mc:Choice>
  </mc:AlternateContent>
  <xr:revisionPtr revIDLastSave="0" documentId="13_ncr:1_{A70C112C-461F-4AB1-BB87-18D1CDFC0FC3}" xr6:coauthVersionLast="47" xr6:coauthVersionMax="47" xr10:uidLastSave="{00000000-0000-0000-0000-000000000000}"/>
  <bookViews>
    <workbookView xWindow="-120" yWindow="-120" windowWidth="29040" windowHeight="15840" tabRatio="799" activeTab="3" xr2:uid="{B17AE8C1-3EE9-440A-B518-BA28F04AB12C}"/>
  </bookViews>
  <sheets>
    <sheet name="Table 1" sheetId="16" r:id="rId1"/>
    <sheet name="Table 2" sheetId="19" r:id="rId2"/>
    <sheet name="Table 3" sheetId="20" r:id="rId3"/>
    <sheet name="Table 4" sheetId="21" r:id="rId4"/>
    <sheet name="Table 5" sheetId="22" r:id="rId5"/>
    <sheet name="Table 6" sheetId="2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3" l="1"/>
  <c r="D6" i="23"/>
  <c r="F6" i="23"/>
  <c r="D7" i="23"/>
  <c r="F7" i="23"/>
  <c r="D8" i="23"/>
  <c r="F8" i="23"/>
  <c r="D9" i="23"/>
  <c r="F9" i="23"/>
  <c r="D10" i="23"/>
  <c r="F10" i="23"/>
  <c r="D11" i="23"/>
  <c r="F11" i="23"/>
  <c r="D12" i="23"/>
  <c r="F12" i="23"/>
  <c r="D13" i="23"/>
  <c r="F13" i="23"/>
  <c r="D14" i="23"/>
  <c r="F14" i="23"/>
  <c r="D15" i="23"/>
  <c r="F15" i="23"/>
  <c r="D16" i="23"/>
  <c r="F16" i="23"/>
  <c r="D17" i="23"/>
  <c r="F17" i="23"/>
  <c r="D18" i="23"/>
  <c r="F18" i="23"/>
  <c r="D19" i="23"/>
  <c r="F19" i="23"/>
  <c r="D21" i="23"/>
  <c r="F21" i="23"/>
  <c r="D22" i="23"/>
  <c r="F22" i="23"/>
  <c r="D23" i="23"/>
  <c r="F23" i="23"/>
  <c r="D5" i="22"/>
  <c r="D6" i="22"/>
  <c r="F6" i="22"/>
  <c r="F5" i="22" s="1"/>
  <c r="D7" i="22"/>
  <c r="F7" i="22"/>
  <c r="F8" i="22"/>
  <c r="D9" i="22"/>
  <c r="F9" i="22"/>
  <c r="F10" i="22"/>
  <c r="D11" i="22"/>
  <c r="F11" i="22"/>
  <c r="F12" i="22"/>
  <c r="F13" i="22"/>
  <c r="D14" i="22"/>
  <c r="F14" i="22"/>
  <c r="F15" i="22"/>
  <c r="D16" i="22"/>
  <c r="F16" i="22"/>
  <c r="D17" i="22"/>
  <c r="F17" i="22"/>
  <c r="D18" i="22"/>
  <c r="F18" i="22"/>
  <c r="D19" i="22"/>
  <c r="F19" i="22"/>
  <c r="D20" i="22"/>
  <c r="F20" i="22"/>
  <c r="F21" i="22"/>
  <c r="B5" i="21"/>
  <c r="C5" i="21"/>
  <c r="D5" i="21" s="1"/>
  <c r="D6" i="21"/>
  <c r="F6" i="21"/>
  <c r="D7" i="21"/>
  <c r="F7" i="21"/>
  <c r="F5" i="21" s="1"/>
  <c r="F23" i="20"/>
  <c r="F20" i="20"/>
  <c r="F6" i="20"/>
  <c r="F26" i="20"/>
  <c r="D26" i="20"/>
  <c r="F25" i="20"/>
  <c r="D25" i="20"/>
  <c r="F24" i="20"/>
  <c r="D24" i="20"/>
  <c r="D23" i="20"/>
  <c r="F21" i="20"/>
  <c r="D21" i="20"/>
  <c r="D20" i="20"/>
  <c r="D19" i="20"/>
  <c r="F18" i="20"/>
  <c r="D18" i="20"/>
  <c r="F17" i="20"/>
  <c r="D17" i="20"/>
  <c r="F16" i="20"/>
  <c r="D16" i="20"/>
  <c r="F15" i="20"/>
  <c r="D15" i="20"/>
  <c r="F14" i="20"/>
  <c r="D14" i="20"/>
  <c r="F13" i="20"/>
  <c r="D13" i="20"/>
  <c r="F12" i="20"/>
  <c r="D12" i="20"/>
  <c r="F11" i="20"/>
  <c r="D11" i="20"/>
  <c r="F10" i="20"/>
  <c r="D10" i="20"/>
  <c r="F9" i="20"/>
  <c r="D9" i="20"/>
  <c r="F8" i="20"/>
  <c r="F5" i="20" s="1"/>
  <c r="D8" i="20"/>
  <c r="F7" i="20"/>
  <c r="D7" i="20"/>
  <c r="D6" i="20"/>
  <c r="D5" i="20"/>
  <c r="F19" i="19"/>
  <c r="F18" i="19"/>
  <c r="D18" i="19"/>
  <c r="F17" i="19"/>
  <c r="D17" i="19"/>
  <c r="F16" i="19"/>
  <c r="D16" i="19"/>
  <c r="F15" i="19"/>
  <c r="D15" i="19"/>
  <c r="F14" i="19"/>
  <c r="D14" i="19"/>
  <c r="F13" i="19"/>
  <c r="D13" i="19"/>
  <c r="F12" i="19"/>
  <c r="F11" i="19"/>
  <c r="D11" i="19"/>
  <c r="F10" i="19"/>
  <c r="F9" i="19"/>
  <c r="D9" i="19"/>
  <c r="F8" i="19"/>
  <c r="F7" i="19"/>
  <c r="D7" i="19"/>
  <c r="F6" i="19"/>
  <c r="F5" i="19" s="1"/>
  <c r="D6" i="19"/>
  <c r="D5" i="19"/>
  <c r="D7" i="16" l="1"/>
  <c r="D6" i="16"/>
  <c r="C5" i="16"/>
  <c r="B5" i="16"/>
  <c r="F6" i="16" l="1"/>
  <c r="F7" i="16"/>
  <c r="D5" i="16"/>
</calcChain>
</file>

<file path=xl/sharedStrings.xml><?xml version="1.0" encoding="utf-8"?>
<sst xmlns="http://schemas.openxmlformats.org/spreadsheetml/2006/main" count="173" uniqueCount="54">
  <si>
    <t>..</t>
  </si>
  <si>
    <t>Subsector</t>
  </si>
  <si>
    <t>Total</t>
  </si>
  <si>
    <t>Inland Fisheries</t>
  </si>
  <si>
    <t>TOTAL</t>
  </si>
  <si>
    <t>FISH</t>
  </si>
  <si>
    <t>Carp</t>
  </si>
  <si>
    <t>Catfish (Hito)</t>
  </si>
  <si>
    <t>Catfish (Kanduli)</t>
  </si>
  <si>
    <t>Eel (Igat)</t>
  </si>
  <si>
    <t>Freshwater goby (Biya)</t>
  </si>
  <si>
    <t>Gourami</t>
  </si>
  <si>
    <t>Milkfish (Bangus)</t>
  </si>
  <si>
    <t>Mudfish (Dalag)</t>
  </si>
  <si>
    <t>Silver perch (Ayungin)</t>
  </si>
  <si>
    <t>Starry goby (Dulong)</t>
  </si>
  <si>
    <t>Tilapia</t>
  </si>
  <si>
    <t>Big head carp</t>
  </si>
  <si>
    <t>Other fishes</t>
  </si>
  <si>
    <t>CRUSTACEANS</t>
  </si>
  <si>
    <t>Freshwater shrimp (Hipon)</t>
  </si>
  <si>
    <t>MOLLUSCS</t>
  </si>
  <si>
    <t>Freshwater clams (Tulya)</t>
  </si>
  <si>
    <t>Snail (Suso)</t>
  </si>
  <si>
    <t>Other molluscs</t>
  </si>
  <si>
    <t>p - Preliminary</t>
  </si>
  <si>
    <t>Note: Percent change and percent share may yield different results when computed due to rounding</t>
  </si>
  <si>
    <t>FRESHWATER FISHPOND</t>
  </si>
  <si>
    <t>Catfish</t>
  </si>
  <si>
    <t>Others</t>
  </si>
  <si>
    <t>FRESHWATER PEN</t>
  </si>
  <si>
    <t>Milkfish</t>
  </si>
  <si>
    <t>FRESHWATER CAGE</t>
  </si>
  <si>
    <t>-</t>
  </si>
  <si>
    <t>p - Preliminary   .. Data not available</t>
  </si>
  <si>
    <t>Type of Environment/Species</t>
  </si>
  <si>
    <t>White shrimp (Hipong Puti)</t>
  </si>
  <si>
    <t>Species</t>
  </si>
  <si>
    <t>Percent Change (%)</t>
  </si>
  <si>
    <t>Percent Share to Total Volume of Fisheries Production (%)</t>
  </si>
  <si>
    <t>a/ - less than 0.1 percent</t>
  </si>
  <si>
    <t>a/</t>
  </si>
  <si>
    <r>
      <t>2024</t>
    </r>
    <r>
      <rPr>
        <vertAlign val="superscript"/>
        <sz val="11"/>
        <color theme="1"/>
        <rFont val="Arial"/>
        <family val="2"/>
      </rPr>
      <t>p</t>
    </r>
  </si>
  <si>
    <t>Volume of Production 
(metric tons)</t>
  </si>
  <si>
    <t>Sources: Philippine Statistics Authority, Quarterly Fisheries Survey, Quarterly Inland Fisheries Survey, and Quarterly</t>
  </si>
  <si>
    <t xml:space="preserve">                Aquaculture Survey</t>
  </si>
  <si>
    <r>
      <t>Table 1. Volume of Fisheries Production (in Metric Tons) by Subsector: 
Laguna, Fourth Quarter 2023 - 2024</t>
    </r>
    <r>
      <rPr>
        <vertAlign val="superscript"/>
        <sz val="11"/>
        <color theme="1"/>
        <rFont val="Arial"/>
        <family val="2"/>
      </rPr>
      <t>p</t>
    </r>
  </si>
  <si>
    <r>
      <t>Table 2. Volume of Aquaculture Fisheries Production (in Metric Tons) by Type of Environment/Species: 
Laguna, Fourth Quarter 2023 - 2024</t>
    </r>
    <r>
      <rPr>
        <vertAlign val="superscript"/>
        <sz val="11"/>
        <color theme="1"/>
        <rFont val="Arial"/>
        <family val="2"/>
      </rPr>
      <t>p</t>
    </r>
  </si>
  <si>
    <r>
      <t>Table 3. Volume of Inland Fisheries Production (in Metric Tons) by Species: 
Laguna, Fourth Quarter 2023 - 2024</t>
    </r>
    <r>
      <rPr>
        <vertAlign val="superscript"/>
        <sz val="11"/>
        <color theme="1"/>
        <rFont val="Arial"/>
        <family val="2"/>
      </rPr>
      <t xml:space="preserve">p </t>
    </r>
  </si>
  <si>
    <t>Aquaculture Fisheries</t>
  </si>
  <si>
    <t>Aquaculture</t>
  </si>
  <si>
    <r>
      <t>Table 4. Volume of Fisheries Production by Subsector: Laguna, January to December 2023 - 2024</t>
    </r>
    <r>
      <rPr>
        <vertAlign val="superscript"/>
        <sz val="11"/>
        <color theme="1"/>
        <rFont val="Arial"/>
        <family val="2"/>
      </rPr>
      <t>p</t>
    </r>
  </si>
  <si>
    <r>
      <t>Table 5. Volume of Aquaculture Fisheries Production (in Metric Tons) by Type of Environment/Species: 
Laguna, January to December 2023-2024</t>
    </r>
    <r>
      <rPr>
        <vertAlign val="superscript"/>
        <sz val="11"/>
        <color theme="1"/>
        <rFont val="Arial"/>
        <family val="2"/>
      </rPr>
      <t>p</t>
    </r>
  </si>
  <si>
    <r>
      <t>Table 6. Volume of Inland Fisheries Production (in Metric Tons) by Species: 
Laguna, January to December 2023-2024</t>
    </r>
    <r>
      <rPr>
        <vertAlign val="superscript"/>
        <sz val="11"/>
        <color theme="1"/>
        <rFont val="Arial"/>
        <family val="2"/>
      </rPr>
      <t xml:space="preserve">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</si>
</sst>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#,##0.0"/>
    <numFmt numFmtId="166" formatCode="0.0_);\(0.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Border="0" applyAlignment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indent="2"/>
    </xf>
    <xf numFmtId="0" fontId="3" fillId="2" borderId="4" xfId="0" applyFont="1" applyFill="1" applyBorder="1" applyAlignment="1">
      <alignment horizontal="left" vertical="center" indent="2"/>
    </xf>
    <xf numFmtId="43" fontId="3" fillId="2" borderId="4" xfId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164" fontId="3" fillId="2" borderId="8" xfId="0" applyNumberFormat="1" applyFont="1" applyFill="1" applyBorder="1" applyAlignment="1">
      <alignment vertical="center"/>
    </xf>
    <xf numFmtId="0" fontId="6" fillId="2" borderId="3" xfId="2" applyFont="1" applyFill="1" applyBorder="1" applyAlignment="1">
      <alignment horizontal="left" vertical="center"/>
    </xf>
    <xf numFmtId="2" fontId="6" fillId="2" borderId="3" xfId="2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0" fontId="6" fillId="2" borderId="3" xfId="2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left" vertical="center" indent="1"/>
    </xf>
    <xf numFmtId="2" fontId="6" fillId="2" borderId="4" xfId="2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vertical="center"/>
    </xf>
    <xf numFmtId="39" fontId="3" fillId="2" borderId="3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39" fontId="3" fillId="2" borderId="4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/>
    <xf numFmtId="164" fontId="3" fillId="2" borderId="0" xfId="0" applyNumberFormat="1" applyFont="1" applyFill="1" applyAlignment="1">
      <alignment horizontal="right"/>
    </xf>
    <xf numFmtId="0" fontId="3" fillId="2" borderId="9" xfId="0" applyFont="1" applyFill="1" applyBorder="1"/>
    <xf numFmtId="0" fontId="3" fillId="2" borderId="10" xfId="0" applyFont="1" applyFill="1" applyBorder="1"/>
    <xf numFmtId="164" fontId="3" fillId="2" borderId="7" xfId="0" applyNumberFormat="1" applyFont="1" applyFill="1" applyBorder="1" applyAlignment="1">
      <alignment horizontal="right"/>
    </xf>
    <xf numFmtId="0" fontId="3" fillId="2" borderId="13" xfId="0" applyFont="1" applyFill="1" applyBorder="1"/>
    <xf numFmtId="0" fontId="3" fillId="2" borderId="0" xfId="0" applyFont="1" applyFill="1"/>
    <xf numFmtId="0" fontId="3" fillId="2" borderId="7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indent="1"/>
    </xf>
    <xf numFmtId="0" fontId="3" fillId="2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0" xfId="0" applyFont="1"/>
    <xf numFmtId="164" fontId="3" fillId="2" borderId="7" xfId="0" applyNumberFormat="1" applyFont="1" applyFill="1" applyBorder="1"/>
    <xf numFmtId="164" fontId="3" fillId="2" borderId="6" xfId="0" applyNumberFormat="1" applyFont="1" applyFill="1" applyBorder="1"/>
    <xf numFmtId="43" fontId="3" fillId="0" borderId="0" xfId="0" applyNumberFormat="1" applyFont="1"/>
    <xf numFmtId="0" fontId="3" fillId="0" borderId="0" xfId="0" applyFont="1" applyAlignment="1">
      <alignment horizontal="left" vertical="center"/>
    </xf>
    <xf numFmtId="0" fontId="6" fillId="0" borderId="0" xfId="2" applyFont="1"/>
    <xf numFmtId="39" fontId="3" fillId="2" borderId="7" xfId="0" applyNumberFormat="1" applyFont="1" applyFill="1" applyBorder="1" applyAlignment="1">
      <alignment horizontal="right" vertical="center"/>
    </xf>
    <xf numFmtId="4" fontId="6" fillId="2" borderId="4" xfId="2" applyNumberFormat="1" applyFont="1" applyFill="1" applyBorder="1" applyAlignment="1">
      <alignment vertical="center"/>
    </xf>
    <xf numFmtId="4" fontId="6" fillId="2" borderId="4" xfId="2" applyNumberFormat="1" applyFont="1" applyFill="1" applyBorder="1" applyAlignment="1">
      <alignment horizontal="right" vertical="center"/>
    </xf>
    <xf numFmtId="165" fontId="3" fillId="2" borderId="6" xfId="0" applyNumberFormat="1" applyFont="1" applyFill="1" applyBorder="1" applyAlignment="1">
      <alignment vertical="center"/>
    </xf>
    <xf numFmtId="4" fontId="6" fillId="2" borderId="3" xfId="2" applyNumberFormat="1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39" fontId="3" fillId="2" borderId="6" xfId="0" applyNumberFormat="1" applyFont="1" applyFill="1" applyBorder="1" applyAlignment="1">
      <alignment horizontal="right" vertical="center"/>
    </xf>
    <xf numFmtId="4" fontId="6" fillId="2" borderId="3" xfId="2" applyNumberFormat="1" applyFont="1" applyFill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4" fontId="3" fillId="2" borderId="4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indent="1"/>
    </xf>
    <xf numFmtId="4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indent="1"/>
    </xf>
    <xf numFmtId="4" fontId="0" fillId="2" borderId="3" xfId="0" applyNumberForma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64340DD2-A87B-4241-9DAE-4952EC1BD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F60E-3CB8-46E3-9DFF-6DEF9D2F738D}">
  <dimension ref="A1:G12"/>
  <sheetViews>
    <sheetView workbookViewId="0">
      <selection activeCell="L6" sqref="L6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28515625" style="1" customWidth="1"/>
    <col min="6" max="6" width="20.5703125" style="1" customWidth="1"/>
    <col min="7" max="7" width="1.28515625" style="1" customWidth="1"/>
    <col min="8" max="16384" width="9.140625" style="1"/>
  </cols>
  <sheetData>
    <row r="1" spans="1:7" ht="33.75" customHeight="1" x14ac:dyDescent="0.2">
      <c r="A1" s="49" t="s">
        <v>46</v>
      </c>
      <c r="B1" s="49"/>
      <c r="C1" s="49"/>
      <c r="D1" s="49"/>
      <c r="E1" s="49"/>
      <c r="F1" s="49"/>
      <c r="G1" s="49"/>
    </row>
    <row r="3" spans="1:7" s="2" customFormat="1" ht="50.25" customHeight="1" x14ac:dyDescent="0.25">
      <c r="A3" s="6" t="s">
        <v>1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7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7" ht="21.75" customHeight="1" x14ac:dyDescent="0.2">
      <c r="A5" s="8" t="s">
        <v>2</v>
      </c>
      <c r="B5" s="9">
        <f>SUM(B6:B7)</f>
        <v>3404.8</v>
      </c>
      <c r="C5" s="9">
        <f t="shared" ref="C5" si="0">SUM(C6:C7)</f>
        <v>3170.1899999999996</v>
      </c>
      <c r="D5" s="10">
        <f>((C5-B5)/B5)*100</f>
        <v>-6.8905662593985131</v>
      </c>
      <c r="E5" s="33"/>
      <c r="F5" s="34">
        <v>100</v>
      </c>
      <c r="G5" s="35"/>
    </row>
    <row r="6" spans="1:7" ht="21.75" customHeight="1" x14ac:dyDescent="0.2">
      <c r="A6" s="11" t="s">
        <v>3</v>
      </c>
      <c r="B6" s="9">
        <v>2899.38</v>
      </c>
      <c r="C6" s="9">
        <v>2779.97</v>
      </c>
      <c r="D6" s="10">
        <f>((C6-B6)/B6)*100</f>
        <v>-4.118466706675231</v>
      </c>
      <c r="E6" s="33"/>
      <c r="F6" s="34">
        <f>C6/C5*100</f>
        <v>87.690958586078438</v>
      </c>
      <c r="G6" s="33"/>
    </row>
    <row r="7" spans="1:7" ht="21.75" customHeight="1" x14ac:dyDescent="0.2">
      <c r="A7" s="12" t="s">
        <v>49</v>
      </c>
      <c r="B7" s="13">
        <v>505.42</v>
      </c>
      <c r="C7" s="13">
        <v>390.22</v>
      </c>
      <c r="D7" s="14">
        <f>((C7-B7)/B7)*100</f>
        <v>-22.792924696292189</v>
      </c>
      <c r="E7" s="36"/>
      <c r="F7" s="37">
        <f>C7/C5*100</f>
        <v>12.309041413921564</v>
      </c>
      <c r="G7" s="36"/>
    </row>
    <row r="9" spans="1:7" x14ac:dyDescent="0.2">
      <c r="A9" s="3" t="s">
        <v>25</v>
      </c>
    </row>
    <row r="10" spans="1:7" x14ac:dyDescent="0.2">
      <c r="A10" s="3" t="s">
        <v>26</v>
      </c>
    </row>
    <row r="11" spans="1:7" x14ac:dyDescent="0.2">
      <c r="A11" s="3" t="s">
        <v>44</v>
      </c>
    </row>
    <row r="12" spans="1:7" x14ac:dyDescent="0.2">
      <c r="A12" s="3" t="s">
        <v>45</v>
      </c>
    </row>
  </sheetData>
  <mergeCells count="5">
    <mergeCell ref="F3:G3"/>
    <mergeCell ref="F4:G4"/>
    <mergeCell ref="A1:G1"/>
    <mergeCell ref="D3:E4"/>
    <mergeCell ref="B3:C3"/>
  </mergeCells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9FED-4760-4363-95CE-55E9A624C8AD}">
  <dimension ref="A1:G24"/>
  <sheetViews>
    <sheetView workbookViewId="0">
      <selection activeCell="K23" sqref="K23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28515625" style="1" customWidth="1"/>
    <col min="6" max="6" width="20.5703125" style="1" customWidth="1"/>
    <col min="7" max="7" width="1.28515625" style="1" customWidth="1"/>
    <col min="8" max="16384" width="9.140625" style="1"/>
  </cols>
  <sheetData>
    <row r="1" spans="1:7" ht="33.75" customHeight="1" x14ac:dyDescent="0.2">
      <c r="A1" s="49" t="s">
        <v>47</v>
      </c>
      <c r="B1" s="49"/>
      <c r="C1" s="49"/>
      <c r="D1" s="49"/>
      <c r="E1" s="49"/>
      <c r="F1" s="49"/>
      <c r="G1" s="49"/>
    </row>
    <row r="3" spans="1:7" ht="50.25" customHeight="1" x14ac:dyDescent="0.2">
      <c r="A3" s="15" t="s">
        <v>35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7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7" ht="21.75" customHeight="1" x14ac:dyDescent="0.2">
      <c r="A5" s="8" t="s">
        <v>2</v>
      </c>
      <c r="B5" s="8">
        <v>505.42</v>
      </c>
      <c r="C5" s="8">
        <v>390.22</v>
      </c>
      <c r="D5" s="20">
        <f>((C5-B5)/B5)*100</f>
        <v>-22.792924696292189</v>
      </c>
      <c r="E5" s="38"/>
      <c r="F5" s="17">
        <f>F6+F11+F14</f>
        <v>99.997437343037248</v>
      </c>
      <c r="G5" s="35"/>
    </row>
    <row r="6" spans="1:7" ht="21.75" customHeight="1" x14ac:dyDescent="0.2">
      <c r="A6" s="18" t="s">
        <v>27</v>
      </c>
      <c r="B6" s="19">
        <v>22.74</v>
      </c>
      <c r="C6" s="19">
        <v>20.97</v>
      </c>
      <c r="D6" s="20">
        <f>((C6-B6)/B6)*100</f>
        <v>-7.783641160949867</v>
      </c>
      <c r="E6" s="39"/>
      <c r="F6" s="20">
        <f>C6/C5*100</f>
        <v>5.3738916508636141</v>
      </c>
      <c r="G6" s="33"/>
    </row>
    <row r="7" spans="1:7" ht="21.75" customHeight="1" x14ac:dyDescent="0.2">
      <c r="A7" s="21" t="s">
        <v>16</v>
      </c>
      <c r="B7" s="19">
        <v>12.99</v>
      </c>
      <c r="C7" s="19">
        <v>6.44</v>
      </c>
      <c r="D7" s="20">
        <f>((C7-B7)/B7)*100</f>
        <v>-50.423402617397997</v>
      </c>
      <c r="E7" s="39"/>
      <c r="F7" s="20">
        <f>(C7/$C$6)*100</f>
        <v>30.710538865045304</v>
      </c>
      <c r="G7" s="33"/>
    </row>
    <row r="8" spans="1:7" ht="21.75" customHeight="1" x14ac:dyDescent="0.2">
      <c r="A8" s="21" t="s">
        <v>6</v>
      </c>
      <c r="B8" s="22" t="s">
        <v>0</v>
      </c>
      <c r="C8" s="19">
        <v>0.47</v>
      </c>
      <c r="D8" s="23" t="s">
        <v>33</v>
      </c>
      <c r="E8" s="39"/>
      <c r="F8" s="20">
        <f t="shared" ref="F8:F10" si="0">(C8/$C$6)*100</f>
        <v>2.2412970910824987</v>
      </c>
      <c r="G8" s="33"/>
    </row>
    <row r="9" spans="1:7" ht="21.75" customHeight="1" x14ac:dyDescent="0.2">
      <c r="A9" s="21" t="s">
        <v>28</v>
      </c>
      <c r="B9" s="19">
        <v>9.75</v>
      </c>
      <c r="C9" s="19">
        <v>3.74</v>
      </c>
      <c r="D9" s="20">
        <f>((C9-B9)/B9)*100</f>
        <v>-61.641025641025635</v>
      </c>
      <c r="E9" s="39"/>
      <c r="F9" s="20">
        <f t="shared" si="0"/>
        <v>17.83500238435861</v>
      </c>
      <c r="G9" s="33"/>
    </row>
    <row r="10" spans="1:7" ht="21.75" customHeight="1" x14ac:dyDescent="0.2">
      <c r="A10" s="21" t="s">
        <v>29</v>
      </c>
      <c r="B10" s="22" t="s">
        <v>0</v>
      </c>
      <c r="C10" s="19">
        <v>10.31</v>
      </c>
      <c r="D10" s="23" t="s">
        <v>33</v>
      </c>
      <c r="E10" s="39"/>
      <c r="F10" s="20">
        <f t="shared" si="0"/>
        <v>49.1654744873629</v>
      </c>
      <c r="G10" s="33"/>
    </row>
    <row r="11" spans="1:7" ht="21.75" customHeight="1" x14ac:dyDescent="0.2">
      <c r="A11" s="18" t="s">
        <v>30</v>
      </c>
      <c r="B11" s="19">
        <v>8.85</v>
      </c>
      <c r="C11" s="19">
        <v>6.38</v>
      </c>
      <c r="D11" s="20">
        <f>((C11-B11)/B11)*100</f>
        <v>-27.90960451977401</v>
      </c>
      <c r="E11" s="39"/>
      <c r="F11" s="20">
        <f>C11/C5*100</f>
        <v>1.6349751422274614</v>
      </c>
      <c r="G11" s="33"/>
    </row>
    <row r="12" spans="1:7" ht="21.75" customHeight="1" x14ac:dyDescent="0.2">
      <c r="A12" s="21" t="s">
        <v>31</v>
      </c>
      <c r="B12" s="22" t="s">
        <v>0</v>
      </c>
      <c r="C12" s="19">
        <v>1.93</v>
      </c>
      <c r="D12" s="23" t="s">
        <v>33</v>
      </c>
      <c r="E12" s="39"/>
      <c r="F12" s="20">
        <f>C12/C11*100</f>
        <v>30.250783699059557</v>
      </c>
      <c r="G12" s="33"/>
    </row>
    <row r="13" spans="1:7" ht="21.75" customHeight="1" x14ac:dyDescent="0.2">
      <c r="A13" s="21" t="s">
        <v>6</v>
      </c>
      <c r="B13" s="19">
        <v>8.85</v>
      </c>
      <c r="C13" s="19">
        <v>4.45</v>
      </c>
      <c r="D13" s="20">
        <f t="shared" ref="D13:D18" si="1">((C13-B13)/B13)*100</f>
        <v>-49.717514124293785</v>
      </c>
      <c r="E13" s="39"/>
      <c r="F13" s="20">
        <f>C13/C11*100</f>
        <v>69.749216300940446</v>
      </c>
      <c r="G13" s="33"/>
    </row>
    <row r="14" spans="1:7" ht="21.75" customHeight="1" x14ac:dyDescent="0.2">
      <c r="A14" s="18" t="s">
        <v>32</v>
      </c>
      <c r="B14" s="19">
        <v>473.83</v>
      </c>
      <c r="C14" s="19">
        <v>362.86</v>
      </c>
      <c r="D14" s="20">
        <f t="shared" si="1"/>
        <v>-23.419791908490382</v>
      </c>
      <c r="E14" s="39"/>
      <c r="F14" s="20">
        <f>C14/C5*100</f>
        <v>92.988570549946175</v>
      </c>
      <c r="G14" s="33"/>
    </row>
    <row r="15" spans="1:7" ht="21.75" customHeight="1" x14ac:dyDescent="0.2">
      <c r="A15" s="21" t="s">
        <v>31</v>
      </c>
      <c r="B15" s="19">
        <v>2.66</v>
      </c>
      <c r="C15" s="19">
        <v>0.93</v>
      </c>
      <c r="D15" s="20">
        <f t="shared" si="1"/>
        <v>-65.037593984962399</v>
      </c>
      <c r="E15" s="39"/>
      <c r="F15" s="20">
        <f>C15/$C$14*100</f>
        <v>0.25629719451027944</v>
      </c>
      <c r="G15" s="33"/>
    </row>
    <row r="16" spans="1:7" ht="21.75" customHeight="1" x14ac:dyDescent="0.2">
      <c r="A16" s="21" t="s">
        <v>16</v>
      </c>
      <c r="B16" s="19">
        <v>422.92</v>
      </c>
      <c r="C16" s="19">
        <v>319.45999999999998</v>
      </c>
      <c r="D16" s="20">
        <f t="shared" si="1"/>
        <v>-24.463255462025923</v>
      </c>
      <c r="E16" s="39"/>
      <c r="F16" s="20">
        <f t="shared" ref="F16:F19" si="2">C16/$C$14*100</f>
        <v>88.039464256186946</v>
      </c>
      <c r="G16" s="33"/>
    </row>
    <row r="17" spans="1:7" ht="21.75" customHeight="1" x14ac:dyDescent="0.2">
      <c r="A17" s="21" t="s">
        <v>6</v>
      </c>
      <c r="B17" s="19">
        <v>46.25</v>
      </c>
      <c r="C17" s="19">
        <v>32</v>
      </c>
      <c r="D17" s="20">
        <f t="shared" si="1"/>
        <v>-30.810810810810814</v>
      </c>
      <c r="E17" s="39"/>
      <c r="F17" s="20">
        <f t="shared" si="2"/>
        <v>8.8188281982031622</v>
      </c>
      <c r="G17" s="33"/>
    </row>
    <row r="18" spans="1:7" ht="21.75" customHeight="1" x14ac:dyDescent="0.2">
      <c r="A18" s="21" t="s">
        <v>28</v>
      </c>
      <c r="B18" s="19">
        <v>2</v>
      </c>
      <c r="C18" s="19">
        <v>0.9</v>
      </c>
      <c r="D18" s="20">
        <f t="shared" si="1"/>
        <v>-55.000000000000007</v>
      </c>
      <c r="E18" s="39"/>
      <c r="F18" s="20">
        <f t="shared" si="2"/>
        <v>0.24802954307446395</v>
      </c>
      <c r="G18" s="33"/>
    </row>
    <row r="19" spans="1:7" ht="21.75" customHeight="1" x14ac:dyDescent="0.2">
      <c r="A19" s="24" t="s">
        <v>29</v>
      </c>
      <c r="B19" s="41" t="s">
        <v>0</v>
      </c>
      <c r="C19" s="25">
        <v>9.57</v>
      </c>
      <c r="D19" s="40" t="s">
        <v>33</v>
      </c>
      <c r="E19" s="36"/>
      <c r="F19" s="26">
        <f t="shared" si="2"/>
        <v>2.6373808080251337</v>
      </c>
      <c r="G19" s="36"/>
    </row>
    <row r="21" spans="1:7" x14ac:dyDescent="0.2">
      <c r="A21" s="3" t="s">
        <v>34</v>
      </c>
    </row>
    <row r="22" spans="1:7" x14ac:dyDescent="0.2">
      <c r="A22" s="3" t="s">
        <v>26</v>
      </c>
    </row>
    <row r="23" spans="1:7" x14ac:dyDescent="0.2">
      <c r="A23" s="3" t="s">
        <v>44</v>
      </c>
    </row>
    <row r="24" spans="1:7" x14ac:dyDescent="0.2">
      <c r="A24" s="3" t="s">
        <v>45</v>
      </c>
    </row>
  </sheetData>
  <mergeCells count="5">
    <mergeCell ref="B3:C3"/>
    <mergeCell ref="D3:E4"/>
    <mergeCell ref="F3:G3"/>
    <mergeCell ref="F4:G4"/>
    <mergeCell ref="A1:G1"/>
  </mergeCells>
  <pageMargins left="0.7" right="0.7" top="0.75" bottom="0.75" header="0.3" footer="0.3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5A8E-CFB4-4A38-90AC-D92F760D91A6}">
  <dimension ref="A1:G32"/>
  <sheetViews>
    <sheetView workbookViewId="0">
      <selection activeCell="F24" sqref="F24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28515625" style="1" customWidth="1"/>
    <col min="6" max="6" width="20.5703125" style="1" customWidth="1"/>
    <col min="7" max="7" width="1.28515625" style="1" customWidth="1"/>
    <col min="8" max="16384" width="9.140625" style="1"/>
  </cols>
  <sheetData>
    <row r="1" spans="1:7" ht="34.5" customHeight="1" x14ac:dyDescent="0.2">
      <c r="A1" s="49" t="s">
        <v>48</v>
      </c>
      <c r="B1" s="49"/>
      <c r="C1" s="49"/>
      <c r="D1" s="49"/>
      <c r="E1" s="49"/>
      <c r="F1" s="49"/>
      <c r="G1" s="49"/>
    </row>
    <row r="3" spans="1:7" ht="50.25" customHeight="1" x14ac:dyDescent="0.2">
      <c r="A3" s="15" t="s">
        <v>37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7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7" s="4" customFormat="1" ht="21.75" customHeight="1" x14ac:dyDescent="0.25">
      <c r="A5" s="27" t="s">
        <v>4</v>
      </c>
      <c r="B5" s="28">
        <v>2899.38</v>
      </c>
      <c r="C5" s="28">
        <v>2779.97</v>
      </c>
      <c r="D5" s="20">
        <f t="shared" ref="D5:D21" si="0">((C5-B5)/B5)*100</f>
        <v>-4.118466706675231</v>
      </c>
      <c r="E5" s="42"/>
      <c r="F5" s="20">
        <f>SUM(F7,F8,F9,F10,F11,F12,F13,F14,F15,F16,F17,F18,F19,F21,F24,F25,F26)</f>
        <v>99.970862994924417</v>
      </c>
      <c r="G5" s="43"/>
    </row>
    <row r="6" spans="1:7" s="4" customFormat="1" ht="21.75" customHeight="1" x14ac:dyDescent="0.25">
      <c r="A6" s="18" t="s">
        <v>5</v>
      </c>
      <c r="B6" s="29">
        <v>558.54999999999995</v>
      </c>
      <c r="C6" s="29">
        <v>600.44000000000005</v>
      </c>
      <c r="D6" s="20">
        <f t="shared" si="0"/>
        <v>7.49977620624834</v>
      </c>
      <c r="E6" s="43"/>
      <c r="F6" s="20">
        <f>C6/C5*100</f>
        <v>21.598794231592429</v>
      </c>
      <c r="G6" s="43"/>
    </row>
    <row r="7" spans="1:7" s="4" customFormat="1" ht="21.75" customHeight="1" x14ac:dyDescent="0.25">
      <c r="A7" s="21" t="s">
        <v>6</v>
      </c>
      <c r="B7" s="29">
        <v>3.42</v>
      </c>
      <c r="C7" s="29">
        <v>2.42</v>
      </c>
      <c r="D7" s="20">
        <f t="shared" si="0"/>
        <v>-29.239766081871345</v>
      </c>
      <c r="E7" s="43"/>
      <c r="F7" s="20">
        <f t="shared" ref="F7:F18" si="1">C7/$C$5*100</f>
        <v>8.7051299114738648E-2</v>
      </c>
      <c r="G7" s="43"/>
    </row>
    <row r="8" spans="1:7" s="4" customFormat="1" ht="21.75" customHeight="1" x14ac:dyDescent="0.25">
      <c r="A8" s="21" t="s">
        <v>7</v>
      </c>
      <c r="B8" s="29">
        <v>7.18</v>
      </c>
      <c r="C8" s="29">
        <v>6.18</v>
      </c>
      <c r="D8" s="20">
        <f t="shared" si="0"/>
        <v>-13.92757660167131</v>
      </c>
      <c r="E8" s="43"/>
      <c r="F8" s="20">
        <f t="shared" si="1"/>
        <v>0.22230455724342349</v>
      </c>
      <c r="G8" s="43"/>
    </row>
    <row r="9" spans="1:7" s="4" customFormat="1" ht="21.75" customHeight="1" x14ac:dyDescent="0.25">
      <c r="A9" s="21" t="s">
        <v>8</v>
      </c>
      <c r="B9" s="29">
        <v>30.08</v>
      </c>
      <c r="C9" s="29">
        <v>24.41</v>
      </c>
      <c r="D9" s="20">
        <f t="shared" si="0"/>
        <v>-18.849734042553187</v>
      </c>
      <c r="E9" s="43"/>
      <c r="F9" s="20">
        <f t="shared" si="1"/>
        <v>0.87806702950031845</v>
      </c>
      <c r="G9" s="43"/>
    </row>
    <row r="10" spans="1:7" s="4" customFormat="1" ht="21.75" customHeight="1" x14ac:dyDescent="0.25">
      <c r="A10" s="21" t="s">
        <v>9</v>
      </c>
      <c r="B10" s="29">
        <v>4.4000000000000004</v>
      </c>
      <c r="C10" s="29">
        <v>3.4</v>
      </c>
      <c r="D10" s="20">
        <f t="shared" si="0"/>
        <v>-22.727272727272734</v>
      </c>
      <c r="E10" s="43"/>
      <c r="F10" s="20">
        <f t="shared" si="1"/>
        <v>0.12230347809508736</v>
      </c>
      <c r="G10" s="43"/>
    </row>
    <row r="11" spans="1:7" s="4" customFormat="1" ht="21.75" customHeight="1" x14ac:dyDescent="0.25">
      <c r="A11" s="21" t="s">
        <v>10</v>
      </c>
      <c r="B11" s="29">
        <v>4.29</v>
      </c>
      <c r="C11" s="29">
        <v>2.75</v>
      </c>
      <c r="D11" s="20">
        <f t="shared" si="0"/>
        <v>-35.897435897435898</v>
      </c>
      <c r="E11" s="43"/>
      <c r="F11" s="20">
        <f t="shared" si="1"/>
        <v>9.8921930812203018E-2</v>
      </c>
      <c r="G11" s="43"/>
    </row>
    <row r="12" spans="1:7" s="4" customFormat="1" ht="21.75" customHeight="1" x14ac:dyDescent="0.25">
      <c r="A12" s="21" t="s">
        <v>11</v>
      </c>
      <c r="B12" s="29">
        <v>5.62</v>
      </c>
      <c r="C12" s="29">
        <v>4.32</v>
      </c>
      <c r="D12" s="20">
        <f t="shared" si="0"/>
        <v>-23.131672597864767</v>
      </c>
      <c r="E12" s="43"/>
      <c r="F12" s="20">
        <f t="shared" si="1"/>
        <v>0.15539736040316984</v>
      </c>
      <c r="G12" s="43"/>
    </row>
    <row r="13" spans="1:7" s="4" customFormat="1" ht="21.75" customHeight="1" x14ac:dyDescent="0.25">
      <c r="A13" s="21" t="s">
        <v>12</v>
      </c>
      <c r="B13" s="29">
        <v>95.78</v>
      </c>
      <c r="C13" s="29">
        <v>132.08000000000001</v>
      </c>
      <c r="D13" s="20">
        <f t="shared" si="0"/>
        <v>37.899352683232415</v>
      </c>
      <c r="E13" s="43"/>
      <c r="F13" s="20">
        <f t="shared" si="1"/>
        <v>4.7511304078821004</v>
      </c>
      <c r="G13" s="43"/>
    </row>
    <row r="14" spans="1:7" s="4" customFormat="1" ht="21.75" customHeight="1" x14ac:dyDescent="0.25">
      <c r="A14" s="21" t="s">
        <v>13</v>
      </c>
      <c r="B14" s="29">
        <v>19.7</v>
      </c>
      <c r="C14" s="29">
        <v>15.56</v>
      </c>
      <c r="D14" s="20">
        <f t="shared" si="0"/>
        <v>-21.015228426395936</v>
      </c>
      <c r="E14" s="43"/>
      <c r="F14" s="20">
        <f t="shared" si="1"/>
        <v>0.55971827034104693</v>
      </c>
      <c r="G14" s="43"/>
    </row>
    <row r="15" spans="1:7" s="4" customFormat="1" ht="21.75" customHeight="1" x14ac:dyDescent="0.25">
      <c r="A15" s="21" t="s">
        <v>14</v>
      </c>
      <c r="B15" s="29">
        <v>10</v>
      </c>
      <c r="C15" s="29">
        <v>7.13</v>
      </c>
      <c r="D15" s="20">
        <f t="shared" si="0"/>
        <v>-28.700000000000003</v>
      </c>
      <c r="E15" s="43"/>
      <c r="F15" s="20">
        <f t="shared" si="1"/>
        <v>0.25647758788763908</v>
      </c>
      <c r="G15" s="43"/>
    </row>
    <row r="16" spans="1:7" s="4" customFormat="1" ht="21.75" customHeight="1" x14ac:dyDescent="0.25">
      <c r="A16" s="21" t="s">
        <v>15</v>
      </c>
      <c r="B16" s="29">
        <v>8.19</v>
      </c>
      <c r="C16" s="29">
        <v>7.14</v>
      </c>
      <c r="D16" s="20">
        <f t="shared" si="0"/>
        <v>-12.820512820512819</v>
      </c>
      <c r="E16" s="43"/>
      <c r="F16" s="20">
        <f t="shared" si="1"/>
        <v>0.25683730399968346</v>
      </c>
      <c r="G16" s="43"/>
    </row>
    <row r="17" spans="1:7" s="4" customFormat="1" ht="21.75" customHeight="1" x14ac:dyDescent="0.25">
      <c r="A17" s="21" t="s">
        <v>16</v>
      </c>
      <c r="B17" s="29">
        <v>314.27</v>
      </c>
      <c r="C17" s="29">
        <v>289.72000000000003</v>
      </c>
      <c r="D17" s="20">
        <f t="shared" si="0"/>
        <v>-7.8117542240748268</v>
      </c>
      <c r="E17" s="43"/>
      <c r="F17" s="20">
        <f t="shared" si="1"/>
        <v>10.421695198149623</v>
      </c>
      <c r="G17" s="43"/>
    </row>
    <row r="18" spans="1:7" s="4" customFormat="1" ht="21.75" customHeight="1" x14ac:dyDescent="0.25">
      <c r="A18" s="21" t="s">
        <v>17</v>
      </c>
      <c r="B18" s="29">
        <v>54.72</v>
      </c>
      <c r="C18" s="29">
        <v>104.52</v>
      </c>
      <c r="D18" s="20">
        <f t="shared" si="0"/>
        <v>91.008771929824562</v>
      </c>
      <c r="E18" s="43"/>
      <c r="F18" s="20">
        <f t="shared" si="1"/>
        <v>3.7597528030878036</v>
      </c>
      <c r="G18" s="43"/>
    </row>
    <row r="19" spans="1:7" s="4" customFormat="1" ht="21.75" customHeight="1" x14ac:dyDescent="0.25">
      <c r="A19" s="21" t="s">
        <v>18</v>
      </c>
      <c r="B19" s="29">
        <v>0.9</v>
      </c>
      <c r="C19" s="29">
        <v>0.8</v>
      </c>
      <c r="D19" s="20">
        <f t="shared" si="0"/>
        <v>-11.111111111111107</v>
      </c>
      <c r="E19" s="43"/>
      <c r="F19" s="30" t="s">
        <v>41</v>
      </c>
      <c r="G19" s="43"/>
    </row>
    <row r="20" spans="1:7" s="4" customFormat="1" ht="21.75" customHeight="1" x14ac:dyDescent="0.25">
      <c r="A20" s="18" t="s">
        <v>19</v>
      </c>
      <c r="B20" s="29">
        <v>58.23</v>
      </c>
      <c r="C20" s="29">
        <v>18.93</v>
      </c>
      <c r="D20" s="20">
        <f t="shared" si="0"/>
        <v>-67.490984028851102</v>
      </c>
      <c r="E20" s="43"/>
      <c r="F20" s="20">
        <f>C20/C5*100</f>
        <v>0.68094260010000107</v>
      </c>
      <c r="G20" s="43"/>
    </row>
    <row r="21" spans="1:7" s="4" customFormat="1" ht="21.75" customHeight="1" x14ac:dyDescent="0.25">
      <c r="A21" s="21" t="s">
        <v>20</v>
      </c>
      <c r="B21" s="29">
        <v>29.89</v>
      </c>
      <c r="C21" s="29">
        <v>18.93</v>
      </c>
      <c r="D21" s="20">
        <f t="shared" si="0"/>
        <v>-36.667781866845104</v>
      </c>
      <c r="E21" s="43"/>
      <c r="F21" s="20">
        <f>C21/$C$5*100</f>
        <v>0.68094260010000107</v>
      </c>
      <c r="G21" s="43"/>
    </row>
    <row r="22" spans="1:7" s="4" customFormat="1" ht="21.75" customHeight="1" x14ac:dyDescent="0.2">
      <c r="A22" s="44" t="s">
        <v>36</v>
      </c>
      <c r="B22" s="29">
        <v>28.35</v>
      </c>
      <c r="C22" s="22" t="s">
        <v>0</v>
      </c>
      <c r="D22" s="10" t="s">
        <v>33</v>
      </c>
      <c r="E22" s="43"/>
      <c r="F22" s="10" t="s">
        <v>33</v>
      </c>
      <c r="G22" s="43"/>
    </row>
    <row r="23" spans="1:7" s="4" customFormat="1" ht="21.75" customHeight="1" x14ac:dyDescent="0.25">
      <c r="A23" s="18" t="s">
        <v>21</v>
      </c>
      <c r="B23" s="29">
        <v>2282.59</v>
      </c>
      <c r="C23" s="29">
        <v>2160.6</v>
      </c>
      <c r="D23" s="20">
        <f>((C23-B23)/B23)*100</f>
        <v>-5.344367582439256</v>
      </c>
      <c r="E23" s="43"/>
      <c r="F23" s="20">
        <f>C23/C5*100</f>
        <v>77.720263168307582</v>
      </c>
      <c r="G23" s="43"/>
    </row>
    <row r="24" spans="1:7" s="4" customFormat="1" ht="21.75" customHeight="1" x14ac:dyDescent="0.25">
      <c r="A24" s="21" t="s">
        <v>22</v>
      </c>
      <c r="B24" s="29">
        <v>4.7699999999999996</v>
      </c>
      <c r="C24" s="29">
        <v>6</v>
      </c>
      <c r="D24" s="20">
        <f>((C24-B24)/B24)*100</f>
        <v>25.78616352201259</v>
      </c>
      <c r="E24" s="43"/>
      <c r="F24" s="20">
        <f>C24/$C$5*100</f>
        <v>0.21582966722662475</v>
      </c>
      <c r="G24" s="43"/>
    </row>
    <row r="25" spans="1:7" s="4" customFormat="1" ht="21.75" customHeight="1" x14ac:dyDescent="0.25">
      <c r="A25" s="21" t="s">
        <v>23</v>
      </c>
      <c r="B25" s="29">
        <v>2220.3000000000002</v>
      </c>
      <c r="C25" s="29">
        <v>2113.1999999999998</v>
      </c>
      <c r="D25" s="20">
        <f>((C25-B25)/B25)*100</f>
        <v>-4.8236724766923551</v>
      </c>
      <c r="E25" s="43"/>
      <c r="F25" s="20">
        <f>C25/$C$5*100</f>
        <v>76.015208797217241</v>
      </c>
      <c r="G25" s="43"/>
    </row>
    <row r="26" spans="1:7" s="4" customFormat="1" ht="21.75" customHeight="1" x14ac:dyDescent="0.25">
      <c r="A26" s="24" t="s">
        <v>24</v>
      </c>
      <c r="B26" s="31">
        <v>57.52</v>
      </c>
      <c r="C26" s="31">
        <v>41.4</v>
      </c>
      <c r="D26" s="26">
        <f>((C26-B26)/B26)*100</f>
        <v>-28.025034770514612</v>
      </c>
      <c r="E26" s="45"/>
      <c r="F26" s="26">
        <f>C26/$C$5*100</f>
        <v>1.4892247038637108</v>
      </c>
      <c r="G26" s="45"/>
    </row>
    <row r="28" spans="1:7" x14ac:dyDescent="0.2">
      <c r="A28" s="3" t="s">
        <v>34</v>
      </c>
    </row>
    <row r="29" spans="1:7" x14ac:dyDescent="0.2">
      <c r="A29" s="5" t="s">
        <v>40</v>
      </c>
    </row>
    <row r="30" spans="1:7" x14ac:dyDescent="0.2">
      <c r="A30" s="3" t="s">
        <v>26</v>
      </c>
    </row>
    <row r="31" spans="1:7" x14ac:dyDescent="0.2">
      <c r="A31" s="3" t="s">
        <v>44</v>
      </c>
    </row>
    <row r="32" spans="1:7" x14ac:dyDescent="0.2">
      <c r="A32" s="3" t="s">
        <v>45</v>
      </c>
    </row>
  </sheetData>
  <mergeCells count="5">
    <mergeCell ref="A1:G1"/>
    <mergeCell ref="B3:C3"/>
    <mergeCell ref="D3:E4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5907-0915-4451-9281-EEB7270A05A4}">
  <dimension ref="A1:I12"/>
  <sheetViews>
    <sheetView tabSelected="1" workbookViewId="0">
      <selection activeCell="D22" sqref="D22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42578125" style="1" customWidth="1"/>
    <col min="6" max="6" width="20.5703125" style="1" customWidth="1"/>
    <col min="7" max="7" width="1.42578125" style="1" customWidth="1"/>
    <col min="8" max="16384" width="9.140625" style="1"/>
  </cols>
  <sheetData>
    <row r="1" spans="1:9" ht="19.5" customHeight="1" x14ac:dyDescent="0.2">
      <c r="A1" s="60" t="s">
        <v>51</v>
      </c>
      <c r="B1" s="60"/>
      <c r="C1" s="60"/>
      <c r="D1" s="60"/>
      <c r="E1" s="60"/>
      <c r="F1" s="60"/>
      <c r="G1" s="60"/>
    </row>
    <row r="3" spans="1:9" ht="50.25" customHeight="1" x14ac:dyDescent="0.2">
      <c r="A3" s="6" t="s">
        <v>1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9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9" ht="21.75" customHeight="1" x14ac:dyDescent="0.2">
      <c r="A5" s="8" t="s">
        <v>2</v>
      </c>
      <c r="B5" s="9">
        <f>SUM(B6:B7)</f>
        <v>14930.32</v>
      </c>
      <c r="C5" s="9">
        <f>SUM(C6:C7)</f>
        <v>13756.9</v>
      </c>
      <c r="D5" s="10">
        <f>((C5-B5)/B5)*100</f>
        <v>-7.8593091105883879</v>
      </c>
      <c r="E5" s="35"/>
      <c r="F5" s="58">
        <f>F6+F7</f>
        <v>100</v>
      </c>
      <c r="G5" s="33"/>
      <c r="I5" s="59"/>
    </row>
    <row r="6" spans="1:9" ht="21.75" customHeight="1" x14ac:dyDescent="0.2">
      <c r="A6" s="11" t="s">
        <v>3</v>
      </c>
      <c r="B6" s="9">
        <v>13270.99</v>
      </c>
      <c r="C6" s="9">
        <v>12256.71</v>
      </c>
      <c r="D6" s="10">
        <f>((C6-B6)/B6)*100</f>
        <v>-7.642835990382034</v>
      </c>
      <c r="E6" s="33"/>
      <c r="F6" s="58">
        <f>C6/C5*100</f>
        <v>89.094999600200623</v>
      </c>
      <c r="G6" s="33"/>
    </row>
    <row r="7" spans="1:9" ht="21.75" customHeight="1" x14ac:dyDescent="0.2">
      <c r="A7" s="12" t="s">
        <v>50</v>
      </c>
      <c r="B7" s="13">
        <v>1659.33</v>
      </c>
      <c r="C7" s="13">
        <v>1500.19</v>
      </c>
      <c r="D7" s="14">
        <f>((C7-B7)/B7)*100</f>
        <v>-9.5906178999957739</v>
      </c>
      <c r="E7" s="36"/>
      <c r="F7" s="57">
        <f>C7/C5*100</f>
        <v>10.905000399799373</v>
      </c>
      <c r="G7" s="36"/>
    </row>
    <row r="9" spans="1:9" s="56" customFormat="1" ht="12" x14ac:dyDescent="0.2">
      <c r="A9" s="3" t="s">
        <v>25</v>
      </c>
    </row>
    <row r="10" spans="1:9" s="56" customFormat="1" ht="12" x14ac:dyDescent="0.2">
      <c r="A10" s="3" t="s">
        <v>26</v>
      </c>
    </row>
    <row r="11" spans="1:9" s="56" customFormat="1" ht="12" x14ac:dyDescent="0.2">
      <c r="A11" s="3" t="s">
        <v>44</v>
      </c>
    </row>
    <row r="12" spans="1:9" s="56" customFormat="1" ht="12" x14ac:dyDescent="0.2">
      <c r="A12" s="3" t="s">
        <v>45</v>
      </c>
    </row>
  </sheetData>
  <mergeCells count="5">
    <mergeCell ref="A1:G1"/>
    <mergeCell ref="D3:E4"/>
    <mergeCell ref="B3:C3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B3F7-A18E-47DF-8E9D-01B42B3F378A}">
  <dimension ref="A1:G28"/>
  <sheetViews>
    <sheetView workbookViewId="0">
      <selection activeCell="D22" sqref="D22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42578125" style="1" customWidth="1"/>
    <col min="6" max="6" width="20.5703125" style="1" customWidth="1"/>
    <col min="7" max="7" width="1.42578125" style="1" customWidth="1"/>
    <col min="8" max="16384" width="9.140625" style="1"/>
  </cols>
  <sheetData>
    <row r="1" spans="1:7" ht="30.75" customHeight="1" x14ac:dyDescent="0.2">
      <c r="A1" s="49" t="s">
        <v>52</v>
      </c>
      <c r="B1" s="49"/>
      <c r="C1" s="49"/>
      <c r="D1" s="49"/>
      <c r="E1" s="49"/>
      <c r="F1" s="49"/>
      <c r="G1" s="49"/>
    </row>
    <row r="3" spans="1:7" ht="42.75" customHeight="1" x14ac:dyDescent="0.2">
      <c r="A3" s="15" t="s">
        <v>35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7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7" ht="21.75" customHeight="1" x14ac:dyDescent="0.2">
      <c r="A5" s="67" t="s">
        <v>2</v>
      </c>
      <c r="B5" s="66">
        <v>1659.33</v>
      </c>
      <c r="C5" s="66">
        <v>1500.19</v>
      </c>
      <c r="D5" s="65">
        <f>((C5-B5)/B5)*100</f>
        <v>-9.5906178999957739</v>
      </c>
      <c r="E5" s="35"/>
      <c r="F5" s="58">
        <f>F6+F11+F16</f>
        <v>99.999999999999986</v>
      </c>
      <c r="G5" s="33"/>
    </row>
    <row r="6" spans="1:7" ht="21.75" customHeight="1" x14ac:dyDescent="0.2">
      <c r="A6" s="67" t="s">
        <v>27</v>
      </c>
      <c r="B6" s="66">
        <v>83.36</v>
      </c>
      <c r="C6" s="66">
        <v>89.06</v>
      </c>
      <c r="D6" s="65">
        <f>((C6-B6)/B6)*100</f>
        <v>6.8378119001919426</v>
      </c>
      <c r="E6" s="33"/>
      <c r="F6" s="58">
        <f>C6/C5*100</f>
        <v>5.9365813663602607</v>
      </c>
      <c r="G6" s="33"/>
    </row>
    <row r="7" spans="1:7" ht="21.75" customHeight="1" x14ac:dyDescent="0.2">
      <c r="A7" s="21" t="s">
        <v>16</v>
      </c>
      <c r="B7" s="66">
        <v>14.05</v>
      </c>
      <c r="C7" s="66">
        <v>11.88</v>
      </c>
      <c r="D7" s="65">
        <f>((C7-B7)/B7)*100</f>
        <v>-15.444839857651244</v>
      </c>
      <c r="E7" s="33"/>
      <c r="F7" s="58">
        <f>C7/$C$6*100</f>
        <v>13.339321805524365</v>
      </c>
      <c r="G7" s="33"/>
    </row>
    <row r="8" spans="1:7" ht="21.75" customHeight="1" x14ac:dyDescent="0.2">
      <c r="A8" s="21" t="s">
        <v>6</v>
      </c>
      <c r="B8" s="69" t="s">
        <v>0</v>
      </c>
      <c r="C8" s="66">
        <v>0.47</v>
      </c>
      <c r="D8" s="68" t="s">
        <v>33</v>
      </c>
      <c r="E8" s="33"/>
      <c r="F8" s="58">
        <f>C8/$C$6*100</f>
        <v>0.52773411183471819</v>
      </c>
      <c r="G8" s="33"/>
    </row>
    <row r="9" spans="1:7" ht="21.75" customHeight="1" x14ac:dyDescent="0.2">
      <c r="A9" s="21" t="s">
        <v>28</v>
      </c>
      <c r="B9" s="66">
        <v>69.31</v>
      </c>
      <c r="C9" s="66">
        <v>66.19</v>
      </c>
      <c r="D9" s="65">
        <f>((C9-B9)/B9)*100</f>
        <v>-4.5015149329101201</v>
      </c>
      <c r="E9" s="33"/>
      <c r="F9" s="58">
        <f>C9/$C$6*100</f>
        <v>74.32068268582978</v>
      </c>
      <c r="G9" s="33"/>
    </row>
    <row r="10" spans="1:7" ht="21.75" customHeight="1" x14ac:dyDescent="0.2">
      <c r="A10" s="21" t="s">
        <v>29</v>
      </c>
      <c r="B10" s="69" t="s">
        <v>0</v>
      </c>
      <c r="C10" s="66">
        <v>10.52</v>
      </c>
      <c r="D10" s="68" t="s">
        <v>33</v>
      </c>
      <c r="E10" s="33"/>
      <c r="F10" s="58">
        <f>C10/$C$6*100</f>
        <v>11.812261396811138</v>
      </c>
      <c r="G10" s="33"/>
    </row>
    <row r="11" spans="1:7" ht="21.75" customHeight="1" x14ac:dyDescent="0.2">
      <c r="A11" s="67" t="s">
        <v>30</v>
      </c>
      <c r="B11" s="66">
        <v>8.85</v>
      </c>
      <c r="C11" s="66">
        <v>30.18</v>
      </c>
      <c r="D11" s="65">
        <f>((C11-B11)/B11)*100</f>
        <v>241.01694915254237</v>
      </c>
      <c r="E11" s="33"/>
      <c r="F11" s="58">
        <f>C11/C5*100</f>
        <v>2.0117451789440004</v>
      </c>
      <c r="G11" s="33"/>
    </row>
    <row r="12" spans="1:7" ht="21.75" customHeight="1" x14ac:dyDescent="0.2">
      <c r="A12" s="21" t="s">
        <v>31</v>
      </c>
      <c r="B12" s="69" t="s">
        <v>0</v>
      </c>
      <c r="C12" s="66">
        <v>21.22</v>
      </c>
      <c r="D12" s="68" t="s">
        <v>33</v>
      </c>
      <c r="E12" s="33"/>
      <c r="F12" s="58">
        <f>C12/$C$11*100</f>
        <v>70.311464546056996</v>
      </c>
      <c r="G12" s="33"/>
    </row>
    <row r="13" spans="1:7" ht="21.75" customHeight="1" x14ac:dyDescent="0.2">
      <c r="A13" s="21" t="s">
        <v>16</v>
      </c>
      <c r="B13" s="69" t="s">
        <v>0</v>
      </c>
      <c r="C13" s="66">
        <v>3.62</v>
      </c>
      <c r="D13" s="68" t="s">
        <v>33</v>
      </c>
      <c r="E13" s="33"/>
      <c r="F13" s="58">
        <f>C13/$C$11*100</f>
        <v>11.994698475811797</v>
      </c>
      <c r="G13" s="33"/>
    </row>
    <row r="14" spans="1:7" ht="21.75" customHeight="1" x14ac:dyDescent="0.2">
      <c r="A14" s="21" t="s">
        <v>6</v>
      </c>
      <c r="B14" s="66">
        <v>8.85</v>
      </c>
      <c r="C14" s="66">
        <v>4.45</v>
      </c>
      <c r="D14" s="65">
        <f>((C14-B14)/B14)*100</f>
        <v>-49.717514124293785</v>
      </c>
      <c r="E14" s="33"/>
      <c r="F14" s="58">
        <f>C14/$C$11*100</f>
        <v>14.744864148442677</v>
      </c>
      <c r="G14" s="33"/>
    </row>
    <row r="15" spans="1:7" ht="21.75" customHeight="1" x14ac:dyDescent="0.2">
      <c r="A15" s="21" t="s">
        <v>28</v>
      </c>
      <c r="B15" s="69" t="s">
        <v>0</v>
      </c>
      <c r="C15" s="66">
        <v>0.89</v>
      </c>
      <c r="D15" s="68" t="s">
        <v>33</v>
      </c>
      <c r="E15" s="33"/>
      <c r="F15" s="58">
        <f>C15/$C$11*100</f>
        <v>2.9489728296885356</v>
      </c>
      <c r="G15" s="33"/>
    </row>
    <row r="16" spans="1:7" ht="21.75" customHeight="1" x14ac:dyDescent="0.2">
      <c r="A16" s="67" t="s">
        <v>32</v>
      </c>
      <c r="B16" s="66">
        <v>1567.12</v>
      </c>
      <c r="C16" s="66">
        <v>1380.95</v>
      </c>
      <c r="D16" s="65">
        <f>((C16-B16)/B16)*100</f>
        <v>-11.879753943539733</v>
      </c>
      <c r="E16" s="33"/>
      <c r="F16" s="58">
        <f>C16/C5*100</f>
        <v>92.051673454695731</v>
      </c>
      <c r="G16" s="33"/>
    </row>
    <row r="17" spans="1:7" ht="21.75" customHeight="1" x14ac:dyDescent="0.2">
      <c r="A17" s="21" t="s">
        <v>31</v>
      </c>
      <c r="B17" s="66">
        <v>44.35</v>
      </c>
      <c r="C17" s="66">
        <v>20.68</v>
      </c>
      <c r="D17" s="65">
        <f>((C17-B17)/B17)*100</f>
        <v>-53.370913190529876</v>
      </c>
      <c r="E17" s="33"/>
      <c r="F17" s="58">
        <f>C17/$C$16*100</f>
        <v>1.49751982331004</v>
      </c>
      <c r="G17" s="33"/>
    </row>
    <row r="18" spans="1:7" ht="21.75" customHeight="1" x14ac:dyDescent="0.2">
      <c r="A18" s="21" t="s">
        <v>16</v>
      </c>
      <c r="B18" s="66">
        <v>1155.29</v>
      </c>
      <c r="C18" s="66">
        <v>977.74</v>
      </c>
      <c r="D18" s="65">
        <f>((C18-B18)/B18)*100</f>
        <v>-15.368435630880557</v>
      </c>
      <c r="E18" s="33"/>
      <c r="F18" s="58">
        <f>C18/$C$16*100</f>
        <v>70.801984141351966</v>
      </c>
      <c r="G18" s="33"/>
    </row>
    <row r="19" spans="1:7" ht="21.75" customHeight="1" x14ac:dyDescent="0.2">
      <c r="A19" s="21" t="s">
        <v>6</v>
      </c>
      <c r="B19" s="66">
        <v>365.48</v>
      </c>
      <c r="C19" s="66">
        <v>371.66</v>
      </c>
      <c r="D19" s="65">
        <f>((C19-B19)/B19)*100</f>
        <v>1.690927000109447</v>
      </c>
      <c r="E19" s="33"/>
      <c r="F19" s="58">
        <f>C19/$C$16*100</f>
        <v>26.913356747166805</v>
      </c>
      <c r="G19" s="33"/>
    </row>
    <row r="20" spans="1:7" ht="21.75" customHeight="1" x14ac:dyDescent="0.2">
      <c r="A20" s="21" t="s">
        <v>28</v>
      </c>
      <c r="B20" s="66">
        <v>2</v>
      </c>
      <c r="C20" s="66">
        <v>1.3</v>
      </c>
      <c r="D20" s="65">
        <f>((C20-B20)/B20)*100</f>
        <v>-35</v>
      </c>
      <c r="E20" s="33"/>
      <c r="F20" s="58">
        <f>C20/$C$16*100</f>
        <v>9.4138093341540233E-2</v>
      </c>
      <c r="G20" s="33"/>
    </row>
    <row r="21" spans="1:7" ht="21.75" customHeight="1" x14ac:dyDescent="0.2">
      <c r="A21" s="24" t="s">
        <v>29</v>
      </c>
      <c r="B21" s="64" t="s">
        <v>0</v>
      </c>
      <c r="C21" s="63">
        <v>9.57</v>
      </c>
      <c r="D21" s="62" t="s">
        <v>33</v>
      </c>
      <c r="E21" s="36"/>
      <c r="F21" s="57">
        <f>C21/$C$16*100</f>
        <v>0.69300119482964628</v>
      </c>
      <c r="G21" s="36"/>
    </row>
    <row r="22" spans="1:7" x14ac:dyDescent="0.2">
      <c r="A22" s="61"/>
    </row>
    <row r="23" spans="1:7" s="56" customFormat="1" ht="12" x14ac:dyDescent="0.2">
      <c r="A23" s="3" t="s">
        <v>34</v>
      </c>
    </row>
    <row r="24" spans="1:7" s="56" customFormat="1" ht="12" x14ac:dyDescent="0.2">
      <c r="A24" s="3" t="s">
        <v>26</v>
      </c>
    </row>
    <row r="25" spans="1:7" s="56" customFormat="1" ht="12" x14ac:dyDescent="0.2">
      <c r="A25" s="3" t="s">
        <v>44</v>
      </c>
    </row>
    <row r="26" spans="1:7" s="56" customFormat="1" ht="12" x14ac:dyDescent="0.2">
      <c r="A26" s="3" t="s">
        <v>45</v>
      </c>
    </row>
    <row r="27" spans="1:7" x14ac:dyDescent="0.2">
      <c r="A27" s="61"/>
    </row>
    <row r="28" spans="1:7" x14ac:dyDescent="0.2">
      <c r="A28" s="61"/>
    </row>
  </sheetData>
  <mergeCells count="5">
    <mergeCell ref="B3:C3"/>
    <mergeCell ref="D3:E4"/>
    <mergeCell ref="F3:G3"/>
    <mergeCell ref="F4:G4"/>
    <mergeCell ref="A1:G1"/>
  </mergeCells>
  <pageMargins left="0.7" right="0.7" top="0.75" bottom="0.75" header="0.3" footer="0.3"/>
  <pageSetup paperSize="9"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38E13-42D5-4F82-B9F0-1B5712413721}">
  <dimension ref="A1:J28"/>
  <sheetViews>
    <sheetView workbookViewId="0">
      <selection activeCell="D22" sqref="D22"/>
    </sheetView>
  </sheetViews>
  <sheetFormatPr defaultRowHeight="14.25" x14ac:dyDescent="0.2"/>
  <cols>
    <col min="1" max="1" width="29.140625" style="1" customWidth="1"/>
    <col min="2" max="4" width="15.7109375" style="1" customWidth="1"/>
    <col min="5" max="5" width="1.42578125" style="1" customWidth="1"/>
    <col min="6" max="6" width="20.5703125" style="1" customWidth="1"/>
    <col min="7" max="7" width="1.42578125" style="1" customWidth="1"/>
    <col min="8" max="16384" width="9.140625" style="1"/>
  </cols>
  <sheetData>
    <row r="1" spans="1:10" ht="33.75" customHeight="1" x14ac:dyDescent="0.2">
      <c r="A1" s="49" t="s">
        <v>53</v>
      </c>
      <c r="B1" s="60"/>
      <c r="C1" s="60"/>
      <c r="D1" s="60"/>
    </row>
    <row r="2" spans="1:10" ht="14.25" customHeight="1" x14ac:dyDescent="0.2">
      <c r="A2" s="46"/>
      <c r="B2" s="82"/>
      <c r="C2" s="82"/>
      <c r="D2" s="82"/>
    </row>
    <row r="3" spans="1:10" ht="50.25" customHeight="1" x14ac:dyDescent="0.2">
      <c r="A3" s="15" t="s">
        <v>37</v>
      </c>
      <c r="B3" s="54" t="s">
        <v>43</v>
      </c>
      <c r="C3" s="55"/>
      <c r="D3" s="50" t="s">
        <v>38</v>
      </c>
      <c r="E3" s="51"/>
      <c r="F3" s="47" t="s">
        <v>39</v>
      </c>
      <c r="G3" s="47"/>
    </row>
    <row r="4" spans="1:10" ht="21.75" customHeight="1" x14ac:dyDescent="0.2">
      <c r="A4" s="16"/>
      <c r="B4" s="7">
        <v>2023</v>
      </c>
      <c r="C4" s="32" t="s">
        <v>42</v>
      </c>
      <c r="D4" s="52"/>
      <c r="E4" s="53"/>
      <c r="F4" s="48" t="s">
        <v>42</v>
      </c>
      <c r="G4" s="48"/>
    </row>
    <row r="5" spans="1:10" s="4" customFormat="1" ht="21.75" customHeight="1" x14ac:dyDescent="0.25">
      <c r="A5" s="27" t="s">
        <v>4</v>
      </c>
      <c r="B5" s="81">
        <v>13270.99</v>
      </c>
      <c r="C5" s="81">
        <v>12256.71</v>
      </c>
      <c r="D5" s="20">
        <f>((C5-B5)/B5)*100</f>
        <v>-7.642835990382034</v>
      </c>
      <c r="E5" s="42"/>
      <c r="F5" s="20"/>
      <c r="G5" s="43"/>
      <c r="I5" s="80"/>
      <c r="J5" s="80"/>
    </row>
    <row r="6" spans="1:10" s="4" customFormat="1" ht="21.75" customHeight="1" x14ac:dyDescent="0.25">
      <c r="A6" s="21" t="s">
        <v>6</v>
      </c>
      <c r="B6" s="76">
        <v>6.17</v>
      </c>
      <c r="C6" s="76">
        <v>13.56</v>
      </c>
      <c r="D6" s="20">
        <f>((C6-B6)/B6)*100</f>
        <v>119.77309562398703</v>
      </c>
      <c r="E6" s="43"/>
      <c r="F6" s="20">
        <f>C6/$C$5*100</f>
        <v>0.11063327760875473</v>
      </c>
      <c r="G6" s="43"/>
    </row>
    <row r="7" spans="1:10" s="4" customFormat="1" ht="21.75" customHeight="1" x14ac:dyDescent="0.25">
      <c r="A7" s="21" t="s">
        <v>7</v>
      </c>
      <c r="B7" s="76">
        <v>8.26</v>
      </c>
      <c r="C7" s="76">
        <v>15.1</v>
      </c>
      <c r="D7" s="20">
        <f>((C7-B7)/B7)*100</f>
        <v>82.808716707021787</v>
      </c>
      <c r="E7" s="43"/>
      <c r="F7" s="20">
        <f>C7/$C$5*100</f>
        <v>0.12319782388585518</v>
      </c>
      <c r="G7" s="43"/>
    </row>
    <row r="8" spans="1:10" s="4" customFormat="1" ht="21.75" customHeight="1" x14ac:dyDescent="0.25">
      <c r="A8" s="21" t="s">
        <v>8</v>
      </c>
      <c r="B8" s="76">
        <v>90.69</v>
      </c>
      <c r="C8" s="76">
        <v>93.04</v>
      </c>
      <c r="D8" s="20">
        <f>((C8-B8)/B8)*100</f>
        <v>2.5912449002095146</v>
      </c>
      <c r="E8" s="43"/>
      <c r="F8" s="20">
        <f>C8/$C$5*100</f>
        <v>0.75909440624767999</v>
      </c>
      <c r="G8" s="43"/>
    </row>
    <row r="9" spans="1:10" s="4" customFormat="1" ht="21.75" customHeight="1" x14ac:dyDescent="0.25">
      <c r="A9" s="21" t="s">
        <v>9</v>
      </c>
      <c r="B9" s="76">
        <v>12.79</v>
      </c>
      <c r="C9" s="76">
        <v>16.63</v>
      </c>
      <c r="D9" s="20">
        <f>((C9-B9)/B9)*100</f>
        <v>30.023455824863177</v>
      </c>
      <c r="E9" s="43"/>
      <c r="F9" s="20">
        <f>C9/$C$5*100</f>
        <v>0.13568078220011734</v>
      </c>
      <c r="G9" s="43"/>
    </row>
    <row r="10" spans="1:10" s="4" customFormat="1" ht="21.75" customHeight="1" x14ac:dyDescent="0.25">
      <c r="A10" s="21" t="s">
        <v>10</v>
      </c>
      <c r="B10" s="76">
        <v>6.28</v>
      </c>
      <c r="C10" s="76">
        <v>16.829999999999998</v>
      </c>
      <c r="D10" s="20">
        <f>((C10-B10)/B10)*100</f>
        <v>167.99363057324837</v>
      </c>
      <c r="E10" s="43"/>
      <c r="F10" s="20">
        <f>C10/$C$5*100</f>
        <v>0.1373125414568836</v>
      </c>
      <c r="G10" s="43"/>
    </row>
    <row r="11" spans="1:10" s="4" customFormat="1" ht="21.75" customHeight="1" x14ac:dyDescent="0.25">
      <c r="A11" s="21" t="s">
        <v>11</v>
      </c>
      <c r="B11" s="76">
        <v>31.92</v>
      </c>
      <c r="C11" s="76">
        <v>25.76</v>
      </c>
      <c r="D11" s="20">
        <f>((C11-B11)/B11)*100</f>
        <v>-19.298245614035086</v>
      </c>
      <c r="E11" s="43"/>
      <c r="F11" s="20">
        <f>C11/$C$5*100</f>
        <v>0.21017059227149865</v>
      </c>
      <c r="G11" s="43"/>
    </row>
    <row r="12" spans="1:10" s="4" customFormat="1" ht="21.75" customHeight="1" x14ac:dyDescent="0.25">
      <c r="A12" s="21" t="s">
        <v>12</v>
      </c>
      <c r="B12" s="79">
        <v>103.09</v>
      </c>
      <c r="C12" s="76">
        <v>157.28</v>
      </c>
      <c r="D12" s="20">
        <f>((C12-B12)/B12)*100</f>
        <v>52.56571927442041</v>
      </c>
      <c r="E12" s="43"/>
      <c r="F12" s="20">
        <f>C12/$C$5*100</f>
        <v>1.2832154795210136</v>
      </c>
      <c r="G12" s="43"/>
    </row>
    <row r="13" spans="1:10" s="4" customFormat="1" ht="21.75" customHeight="1" x14ac:dyDescent="0.25">
      <c r="A13" s="21" t="s">
        <v>13</v>
      </c>
      <c r="B13" s="76">
        <v>61.9</v>
      </c>
      <c r="C13" s="76">
        <v>50.68</v>
      </c>
      <c r="D13" s="20">
        <f>((C13-B13)/B13)*100</f>
        <v>-18.126009693053309</v>
      </c>
      <c r="E13" s="43"/>
      <c r="F13" s="20">
        <f>C13/$C$5*100</f>
        <v>0.41348779566457888</v>
      </c>
      <c r="G13" s="43"/>
    </row>
    <row r="14" spans="1:10" s="4" customFormat="1" ht="21.75" customHeight="1" x14ac:dyDescent="0.25">
      <c r="A14" s="21" t="s">
        <v>14</v>
      </c>
      <c r="B14" s="79">
        <v>23.89</v>
      </c>
      <c r="C14" s="76">
        <v>22.69</v>
      </c>
      <c r="D14" s="20">
        <f>((C14-B14)/B14)*100</f>
        <v>-5.0230221850146473</v>
      </c>
      <c r="E14" s="43"/>
      <c r="F14" s="20">
        <f>C14/$C$5*100</f>
        <v>0.18512308768013605</v>
      </c>
      <c r="G14" s="43"/>
    </row>
    <row r="15" spans="1:10" s="4" customFormat="1" ht="21.75" customHeight="1" x14ac:dyDescent="0.25">
      <c r="A15" s="21" t="s">
        <v>15</v>
      </c>
      <c r="B15" s="76">
        <v>40.39</v>
      </c>
      <c r="C15" s="76">
        <v>76.98</v>
      </c>
      <c r="D15" s="20">
        <f>((C15-B15)/B15)*100</f>
        <v>90.591730626392675</v>
      </c>
      <c r="E15" s="43"/>
      <c r="F15" s="20">
        <f>C15/$C$5*100</f>
        <v>0.62806413792934657</v>
      </c>
      <c r="G15" s="43"/>
    </row>
    <row r="16" spans="1:10" s="4" customFormat="1" ht="21.75" customHeight="1" x14ac:dyDescent="0.25">
      <c r="A16" s="21" t="s">
        <v>16</v>
      </c>
      <c r="B16" s="79">
        <v>1445.56</v>
      </c>
      <c r="C16" s="76">
        <v>1360.66</v>
      </c>
      <c r="D16" s="20">
        <f>((C16-B16)/B16)*100</f>
        <v>-5.8731564238080649</v>
      </c>
      <c r="E16" s="43"/>
      <c r="F16" s="20">
        <f>C16/$C$5*100</f>
        <v>11.101347751558126</v>
      </c>
      <c r="G16" s="43"/>
    </row>
    <row r="17" spans="1:7" s="4" customFormat="1" ht="21.75" customHeight="1" x14ac:dyDescent="0.25">
      <c r="A17" s="21" t="s">
        <v>17</v>
      </c>
      <c r="B17" s="79">
        <v>211.85</v>
      </c>
      <c r="C17" s="76">
        <v>290.2</v>
      </c>
      <c r="D17" s="20">
        <f>((C17-B17)/B17)*100</f>
        <v>36.983714892612696</v>
      </c>
      <c r="E17" s="43"/>
      <c r="F17" s="20">
        <f>C17/$C$5*100</f>
        <v>2.3676826815678922</v>
      </c>
      <c r="G17" s="43"/>
    </row>
    <row r="18" spans="1:7" s="4" customFormat="1" ht="21.75" customHeight="1" x14ac:dyDescent="0.25">
      <c r="A18" s="21" t="s">
        <v>18</v>
      </c>
      <c r="B18" s="76">
        <v>28.6</v>
      </c>
      <c r="C18" s="76">
        <v>197.38</v>
      </c>
      <c r="D18" s="20">
        <f>((C18-B18)/B18)*100</f>
        <v>590.13986013986016</v>
      </c>
      <c r="E18" s="43"/>
      <c r="F18" s="20">
        <f>C18/$C$5*100</f>
        <v>1.6103832105026552</v>
      </c>
      <c r="G18" s="43"/>
    </row>
    <row r="19" spans="1:7" s="4" customFormat="1" ht="21.75" customHeight="1" x14ac:dyDescent="0.25">
      <c r="A19" s="21" t="s">
        <v>20</v>
      </c>
      <c r="B19" s="76">
        <v>89.52</v>
      </c>
      <c r="C19" s="76">
        <v>58.83</v>
      </c>
      <c r="D19" s="20">
        <f>((C19-B19)/B19)*100</f>
        <v>-34.282841823056302</v>
      </c>
      <c r="E19" s="43"/>
      <c r="F19" s="20">
        <f>C19/$C$5*100</f>
        <v>0.47998198537780529</v>
      </c>
      <c r="G19" s="43"/>
    </row>
    <row r="20" spans="1:7" s="4" customFormat="1" ht="21.75" customHeight="1" x14ac:dyDescent="0.25">
      <c r="A20" s="21" t="s">
        <v>36</v>
      </c>
      <c r="B20" s="76">
        <v>32.08</v>
      </c>
      <c r="C20" s="78" t="s">
        <v>0</v>
      </c>
      <c r="D20" s="10" t="s">
        <v>33</v>
      </c>
      <c r="E20" s="43"/>
      <c r="F20" s="10" t="s">
        <v>33</v>
      </c>
      <c r="G20" s="43"/>
    </row>
    <row r="21" spans="1:7" s="4" customFormat="1" ht="21.75" customHeight="1" x14ac:dyDescent="0.25">
      <c r="A21" s="77" t="s">
        <v>22</v>
      </c>
      <c r="B21" s="76">
        <v>37.659999999999997</v>
      </c>
      <c r="C21" s="76">
        <v>23.37</v>
      </c>
      <c r="D21" s="20">
        <f>((C21-B21)/B21)*100</f>
        <v>-37.94476898566117</v>
      </c>
      <c r="E21" s="43"/>
      <c r="F21" s="20">
        <f>C21/$C$5*100</f>
        <v>0.19067106915314144</v>
      </c>
      <c r="G21" s="43"/>
    </row>
    <row r="22" spans="1:7" s="4" customFormat="1" ht="21.75" customHeight="1" x14ac:dyDescent="0.25">
      <c r="A22" s="77" t="s">
        <v>23</v>
      </c>
      <c r="B22" s="76">
        <v>10917.78</v>
      </c>
      <c r="C22" s="76">
        <v>9752</v>
      </c>
      <c r="D22" s="20">
        <f>((C22-B22)/B22)*100</f>
        <v>-10.677811789576275</v>
      </c>
      <c r="E22" s="43"/>
      <c r="F22" s="20">
        <f>C22/$C$5*100</f>
        <v>79.564581359924489</v>
      </c>
      <c r="G22" s="43"/>
    </row>
    <row r="23" spans="1:7" s="4" customFormat="1" ht="21.75" customHeight="1" x14ac:dyDescent="0.25">
      <c r="A23" s="75" t="s">
        <v>24</v>
      </c>
      <c r="B23" s="74">
        <v>122.56</v>
      </c>
      <c r="C23" s="73">
        <v>85.73</v>
      </c>
      <c r="D23" s="26">
        <f>((C23-B23)/B23)*100</f>
        <v>-30.05058746736292</v>
      </c>
      <c r="E23" s="45"/>
      <c r="F23" s="26">
        <f>C23/$C$5*100</f>
        <v>0.69945360541287194</v>
      </c>
      <c r="G23" s="45"/>
    </row>
    <row r="24" spans="1:7" s="4" customFormat="1" ht="11.25" customHeight="1" x14ac:dyDescent="0.25">
      <c r="A24" s="72"/>
      <c r="B24" s="71"/>
      <c r="C24" s="71"/>
      <c r="D24" s="70"/>
    </row>
    <row r="25" spans="1:7" s="56" customFormat="1" ht="12" x14ac:dyDescent="0.2">
      <c r="A25" s="3" t="s">
        <v>34</v>
      </c>
    </row>
    <row r="26" spans="1:7" s="56" customFormat="1" ht="12" x14ac:dyDescent="0.2">
      <c r="A26" s="3" t="s">
        <v>26</v>
      </c>
    </row>
    <row r="27" spans="1:7" s="56" customFormat="1" ht="12" x14ac:dyDescent="0.2">
      <c r="A27" s="3" t="s">
        <v>44</v>
      </c>
    </row>
    <row r="28" spans="1:7" s="56" customFormat="1" ht="12" x14ac:dyDescent="0.2">
      <c r="A28" s="3" t="s">
        <v>45</v>
      </c>
    </row>
  </sheetData>
  <mergeCells count="5">
    <mergeCell ref="A1:D1"/>
    <mergeCell ref="B3:C3"/>
    <mergeCell ref="D3:E4"/>
    <mergeCell ref="F3:G3"/>
    <mergeCell ref="F4:G4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MAGCAMIT</dc:creator>
  <cp:lastModifiedBy>MARINELA MAGCAMIT</cp:lastModifiedBy>
  <cp:lastPrinted>2025-02-21T03:01:56Z</cp:lastPrinted>
  <dcterms:created xsi:type="dcterms:W3CDTF">2025-02-18T07:04:01Z</dcterms:created>
  <dcterms:modified xsi:type="dcterms:W3CDTF">2025-02-26T05:58:06Z</dcterms:modified>
</cp:coreProperties>
</file>